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08" tabRatio="601" activeTab="0"/>
  </bookViews>
  <sheets>
    <sheet name="2_d_ openbaar vervoer" sheetId="1" r:id="rId1"/>
  </sheets>
  <definedNames>
    <definedName name="Excel_BuiltIn_Print_Area_9">#REF!</definedName>
    <definedName name="_xlnm.Print_Area" localSheetId="0">'2_d_ openbaar vervoer'!$A$1:$L$37</definedName>
    <definedName name="TABLE_1">#REF!</definedName>
    <definedName name="TABLE_2">#REF!</definedName>
    <definedName name="TABLE_2_2">#REF!</definedName>
    <definedName name="TABLE_2_4">'2_d_ openbaar vervoer'!$D$11:$D$11</definedName>
    <definedName name="TABLE_3">#REF!</definedName>
    <definedName name="TABLE_3_4">'2_d_ openbaar vervoer'!#REF!</definedName>
    <definedName name="TABLE_4">'2_d_ openbaar vervoer'!$B$3:$D$10</definedName>
    <definedName name="TABLE_4_4">'2_d_ openbaar vervoer'!$D$18:$D$18</definedName>
    <definedName name="TABLE_5">#REF!</definedName>
    <definedName name="TABLE_5_4">'2_d_ openbaar vervoer'!#REF!</definedName>
    <definedName name="TABLE_6">#REF!</definedName>
    <definedName name="TABLE_6_4">'2_d_ openbaar vervoer'!#REF!</definedName>
    <definedName name="TABLE_7">#REF!</definedName>
    <definedName name="TABLE_7_4">'2_d_ openbaar vervoer'!#REF!</definedName>
    <definedName name="TABLE_8_4">'2_d_ openbaar vervoer'!#REF!</definedName>
    <definedName name="TABLE_9_4">'2_d_ openbaar vervoer'!$D$32:$D$32</definedName>
  </definedNames>
  <calcPr fullCalcOnLoad="1"/>
</workbook>
</file>

<file path=xl/sharedStrings.xml><?xml version="1.0" encoding="utf-8"?>
<sst xmlns="http://schemas.openxmlformats.org/spreadsheetml/2006/main" count="52" uniqueCount="25">
  <si>
    <t>Total - Totaal</t>
  </si>
  <si>
    <t>d.</t>
  </si>
  <si>
    <t>Transports en commun</t>
  </si>
  <si>
    <t>Openbaar vervoer</t>
  </si>
  <si>
    <t>x mio de voyageurs - x mln vervoerde reizigers</t>
  </si>
  <si>
    <t>De Lijn</t>
  </si>
  <si>
    <t>TEC</t>
  </si>
  <si>
    <t>STIB - MIVB</t>
  </si>
  <si>
    <t>SNCB national - NMBS nationaal</t>
  </si>
  <si>
    <t>x mio de km parcourus - x mln afgelegde km</t>
  </si>
  <si>
    <t>SNCB - NMBS</t>
  </si>
  <si>
    <t>Parc de bus, trams et métro - Bus-, tram- en metrovloot</t>
  </si>
  <si>
    <t>-</t>
  </si>
  <si>
    <t>Recettes nettes des voyages (mio EUR)</t>
  </si>
  <si>
    <t xml:space="preserve">Netto vervoersontvangsten (mln EUR)  </t>
  </si>
  <si>
    <t>Sources: De Lijn, TEC, STIB, SNCB; certains calculs: DGSIE</t>
  </si>
  <si>
    <t>Bronnen: De Lijn, TEC, MIVB, NMBS; sommige berekeningen: ADSEI</t>
  </si>
  <si>
    <t>n.d./n.b.</t>
  </si>
  <si>
    <t>SNCB - NMBS (trafic national)</t>
  </si>
  <si>
    <t>De Lijn (1)</t>
  </si>
  <si>
    <t>(1)  Y compris les exploitants privés</t>
  </si>
  <si>
    <t>(2) Non compris les exploitants privés</t>
  </si>
  <si>
    <t xml:space="preserve">       Inclusief privé-exploitanten.  </t>
  </si>
  <si>
    <t xml:space="preserve">      Privé-exploitanten niet inbegrepen</t>
  </si>
  <si>
    <t>NC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</si>
</sst>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0.0%"/>
    <numFmt numFmtId="175" formatCode="0.0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</numFmts>
  <fonts count="46"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175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75" fontId="0" fillId="0" borderId="0" xfId="0" applyNumberFormat="1" applyFont="1" applyAlignment="1">
      <alignment horizontal="right"/>
    </xf>
    <xf numFmtId="175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 wrapText="1"/>
    </xf>
    <xf numFmtId="3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 wrapText="1"/>
    </xf>
    <xf numFmtId="176" fontId="6" fillId="0" borderId="0" xfId="0" applyNumberFormat="1" applyFont="1" applyAlignment="1">
      <alignment horizontal="right"/>
    </xf>
    <xf numFmtId="3" fontId="0" fillId="0" borderId="0" xfId="0" applyNumberFormat="1" applyAlignment="1" quotePrefix="1">
      <alignment horizontal="right" wrapText="1"/>
    </xf>
    <xf numFmtId="0" fontId="6" fillId="0" borderId="0" xfId="0" applyFont="1" applyAlignment="1" quotePrefix="1">
      <alignment horizontal="right"/>
    </xf>
    <xf numFmtId="0" fontId="0" fillId="0" borderId="0" xfId="0" applyAlignment="1" quotePrefix="1">
      <alignment horizontal="right"/>
    </xf>
    <xf numFmtId="2" fontId="0" fillId="0" borderId="0" xfId="0" applyNumberFormat="1" applyFont="1" applyAlignment="1">
      <alignment horizontal="right" wrapText="1"/>
    </xf>
    <xf numFmtId="0" fontId="7" fillId="33" borderId="0" xfId="0" applyFont="1" applyFill="1" applyAlignment="1">
      <alignment/>
    </xf>
    <xf numFmtId="3" fontId="6" fillId="0" borderId="0" xfId="0" applyNumberFormat="1" applyFont="1" applyAlignment="1" quotePrefix="1">
      <alignment horizontal="right"/>
    </xf>
    <xf numFmtId="175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ard_tabel 1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zoomScale="90" zoomScaleNormal="90" zoomScalePageLayoutView="0" workbookViewId="0" topLeftCell="A1">
      <selection activeCell="S23" sqref="S23"/>
    </sheetView>
  </sheetViews>
  <sheetFormatPr defaultColWidth="9.140625" defaultRowHeight="12.75"/>
  <cols>
    <col min="1" max="1" width="2.140625" style="1" customWidth="1"/>
    <col min="2" max="2" width="46.28125" style="1" customWidth="1"/>
    <col min="3" max="12" width="9.7109375" style="1" customWidth="1"/>
    <col min="13" max="15" width="9.140625" style="1" customWidth="1"/>
    <col min="16" max="16" width="10.00390625" style="1" bestFit="1" customWidth="1"/>
    <col min="17" max="17" width="10.00390625" style="1" customWidth="1"/>
    <col min="18" max="18" width="10.00390625" style="1" bestFit="1" customWidth="1"/>
    <col min="19" max="16384" width="9.140625" style="1" customWidth="1"/>
  </cols>
  <sheetData>
    <row r="1" spans="1:2" ht="13.5">
      <c r="A1" s="2" t="s">
        <v>1</v>
      </c>
      <c r="B1" s="2" t="s">
        <v>2</v>
      </c>
    </row>
    <row r="2" spans="1:2" ht="13.5">
      <c r="A2" s="2"/>
      <c r="B2" s="2" t="s">
        <v>3</v>
      </c>
    </row>
    <row r="3" spans="2:12" ht="12.7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3:18" ht="12.75">
      <c r="C4" s="23">
        <v>1997</v>
      </c>
      <c r="D4" s="23">
        <v>2000</v>
      </c>
      <c r="E4" s="23">
        <v>2005</v>
      </c>
      <c r="F4" s="23">
        <v>2006</v>
      </c>
      <c r="G4" s="23">
        <v>2007</v>
      </c>
      <c r="H4" s="23">
        <v>2008</v>
      </c>
      <c r="I4" s="23">
        <v>2009</v>
      </c>
      <c r="J4" s="23">
        <v>2010</v>
      </c>
      <c r="K4" s="23">
        <v>2011</v>
      </c>
      <c r="L4" s="23">
        <v>2012</v>
      </c>
      <c r="M4" s="23">
        <v>2013</v>
      </c>
      <c r="N4" s="23">
        <v>2014</v>
      </c>
      <c r="O4" s="23">
        <v>2015</v>
      </c>
      <c r="P4" s="23">
        <v>2016</v>
      </c>
      <c r="Q4" s="23">
        <v>2017</v>
      </c>
      <c r="R4" s="23">
        <v>2018</v>
      </c>
    </row>
    <row r="5" spans="3:12" ht="12.75"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ht="12.75">
      <c r="B6" s="6" t="s">
        <v>4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2:18" ht="12.75">
      <c r="B7" s="10" t="s">
        <v>0</v>
      </c>
      <c r="C7" s="11">
        <f aca="true" t="shared" si="0" ref="C7:P7">SUM(C8:C11)</f>
        <v>665.9000000000001</v>
      </c>
      <c r="D7" s="11">
        <f t="shared" si="0"/>
        <v>694.8</v>
      </c>
      <c r="E7" s="18">
        <f t="shared" si="0"/>
        <v>1072.8999999999999</v>
      </c>
      <c r="F7" s="18">
        <f t="shared" si="0"/>
        <v>1132.1999999999998</v>
      </c>
      <c r="G7" s="18">
        <f t="shared" si="0"/>
        <v>1182.1999999999998</v>
      </c>
      <c r="H7" s="18">
        <f t="shared" si="0"/>
        <v>1242.5000000000002</v>
      </c>
      <c r="I7" s="18">
        <f t="shared" si="0"/>
        <v>1293.9</v>
      </c>
      <c r="J7" s="18">
        <f t="shared" si="0"/>
        <v>1355.6999999999998</v>
      </c>
      <c r="K7" s="18">
        <f t="shared" si="0"/>
        <v>1388.972</v>
      </c>
      <c r="L7" s="18">
        <f t="shared" si="0"/>
        <v>1411.133</v>
      </c>
      <c r="M7" s="18">
        <f t="shared" si="0"/>
        <v>1415.1119999999999</v>
      </c>
      <c r="N7" s="18">
        <f t="shared" si="0"/>
        <v>1385.552</v>
      </c>
      <c r="O7" s="18">
        <f t="shared" si="0"/>
        <v>1306.0970000000002</v>
      </c>
      <c r="P7" s="18">
        <f t="shared" si="0"/>
        <v>1272.4209999999998</v>
      </c>
      <c r="Q7" s="18">
        <f>SUM(Q8:Q11)</f>
        <v>794.4169999999999</v>
      </c>
      <c r="R7" s="18">
        <f>SUM(R8:R11)</f>
        <v>816.691</v>
      </c>
    </row>
    <row r="8" spans="2:18" ht="12.75">
      <c r="B8" s="3" t="s">
        <v>5</v>
      </c>
      <c r="C8" s="13">
        <v>214.9</v>
      </c>
      <c r="D8" s="13">
        <v>240.4</v>
      </c>
      <c r="E8" s="13">
        <v>448.7</v>
      </c>
      <c r="F8" s="13">
        <v>462.8</v>
      </c>
      <c r="G8" s="13">
        <v>483.2</v>
      </c>
      <c r="H8" s="13">
        <v>508.1</v>
      </c>
      <c r="I8" s="13">
        <v>531.2</v>
      </c>
      <c r="J8" s="13">
        <v>551.2</v>
      </c>
      <c r="K8" s="13">
        <v>549.072</v>
      </c>
      <c r="L8" s="13">
        <v>544.033</v>
      </c>
      <c r="M8" s="13">
        <v>539.512</v>
      </c>
      <c r="N8" s="13">
        <v>532.152</v>
      </c>
      <c r="O8" s="13">
        <f>529.897</f>
        <v>529.897</v>
      </c>
      <c r="P8" s="25">
        <f>518.818</f>
        <v>518.818</v>
      </c>
      <c r="Q8" s="13" t="s">
        <v>24</v>
      </c>
      <c r="R8" s="13" t="s">
        <v>24</v>
      </c>
    </row>
    <row r="9" spans="2:18" ht="12.75">
      <c r="B9" s="3" t="s">
        <v>6</v>
      </c>
      <c r="C9" s="13">
        <v>156.1</v>
      </c>
      <c r="D9" s="13">
        <v>144.4</v>
      </c>
      <c r="E9" s="5">
        <v>191.8</v>
      </c>
      <c r="F9" s="5">
        <v>212.5</v>
      </c>
      <c r="G9" s="5">
        <v>225.1</v>
      </c>
      <c r="H9" s="5">
        <v>242.1</v>
      </c>
      <c r="I9" s="5">
        <v>262</v>
      </c>
      <c r="J9" s="5">
        <v>277.8</v>
      </c>
      <c r="K9" s="5">
        <v>288.7</v>
      </c>
      <c r="L9" s="15">
        <v>295</v>
      </c>
      <c r="M9" s="5">
        <v>297.8</v>
      </c>
      <c r="N9" s="5">
        <v>264</v>
      </c>
      <c r="O9" s="5">
        <v>179.3</v>
      </c>
      <c r="P9" s="13">
        <v>157.003</v>
      </c>
      <c r="Q9" s="13">
        <v>158.217</v>
      </c>
      <c r="R9" s="13">
        <v>155.191</v>
      </c>
    </row>
    <row r="10" spans="2:18" ht="12.75">
      <c r="B10" s="3" t="s">
        <v>7</v>
      </c>
      <c r="C10" s="13">
        <v>161.6</v>
      </c>
      <c r="D10" s="13">
        <v>170.1</v>
      </c>
      <c r="E10" s="5">
        <v>254.8</v>
      </c>
      <c r="F10" s="5">
        <v>269.4</v>
      </c>
      <c r="G10" s="5">
        <v>277.3</v>
      </c>
      <c r="H10" s="5">
        <v>286.1</v>
      </c>
      <c r="I10" s="5">
        <v>290.6</v>
      </c>
      <c r="J10" s="5">
        <v>311.6</v>
      </c>
      <c r="K10" s="5">
        <v>329.9</v>
      </c>
      <c r="L10" s="5">
        <v>348.8</v>
      </c>
      <c r="M10" s="5">
        <v>354.8</v>
      </c>
      <c r="N10" s="5">
        <v>364.6</v>
      </c>
      <c r="O10" s="14">
        <v>370.2</v>
      </c>
      <c r="P10" s="5">
        <v>369.5</v>
      </c>
      <c r="Q10" s="5">
        <v>400.9</v>
      </c>
      <c r="R10" s="5">
        <v>417.6</v>
      </c>
    </row>
    <row r="11" spans="2:18" ht="12.75">
      <c r="B11" s="3" t="s">
        <v>8</v>
      </c>
      <c r="C11" s="14">
        <v>133.3</v>
      </c>
      <c r="D11" s="14">
        <v>139.9</v>
      </c>
      <c r="E11" s="14">
        <v>177.6</v>
      </c>
      <c r="F11" s="14">
        <v>187.5</v>
      </c>
      <c r="G11" s="14">
        <v>196.6</v>
      </c>
      <c r="H11" s="14">
        <v>206.2</v>
      </c>
      <c r="I11" s="14">
        <v>210.1</v>
      </c>
      <c r="J11" s="14">
        <v>215.1</v>
      </c>
      <c r="K11" s="14">
        <v>221.3</v>
      </c>
      <c r="L11" s="14">
        <v>223.3</v>
      </c>
      <c r="M11" s="14">
        <v>223</v>
      </c>
      <c r="N11" s="14">
        <v>224.8</v>
      </c>
      <c r="O11" s="14">
        <v>226.7</v>
      </c>
      <c r="P11" s="14">
        <v>227.1</v>
      </c>
      <c r="Q11" s="14">
        <f>R11-8.6</f>
        <v>235.3</v>
      </c>
      <c r="R11" s="14">
        <v>243.9</v>
      </c>
    </row>
    <row r="12" spans="2:12" ht="12.75">
      <c r="B12" s="3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ht="12.75">
      <c r="B13" s="6" t="s">
        <v>9</v>
      </c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8" ht="12.75">
      <c r="B14" s="10" t="s">
        <v>0</v>
      </c>
      <c r="C14" s="11">
        <f aca="true" t="shared" si="1" ref="C14:R14">SUM(C15:C18)</f>
        <v>317.7</v>
      </c>
      <c r="D14" s="12">
        <f t="shared" si="1"/>
        <v>331.9</v>
      </c>
      <c r="E14" s="11">
        <f t="shared" si="1"/>
        <v>426.5</v>
      </c>
      <c r="F14" s="11">
        <f t="shared" si="1"/>
        <v>432.3</v>
      </c>
      <c r="G14" s="11">
        <f t="shared" si="1"/>
        <v>442</v>
      </c>
      <c r="H14" s="11">
        <f t="shared" si="1"/>
        <v>453.2</v>
      </c>
      <c r="I14" s="11">
        <f t="shared" si="1"/>
        <v>465.4</v>
      </c>
      <c r="J14" s="11">
        <f t="shared" si="1"/>
        <v>465.94899999999996</v>
      </c>
      <c r="K14" s="11">
        <f t="shared" si="1"/>
        <v>462.6089999999999</v>
      </c>
      <c r="L14" s="11">
        <f t="shared" si="1"/>
        <v>454.81</v>
      </c>
      <c r="M14" s="11">
        <f t="shared" si="1"/>
        <v>448.89000000000004</v>
      </c>
      <c r="N14" s="11">
        <f t="shared" si="1"/>
        <v>447.477</v>
      </c>
      <c r="O14" s="11">
        <f t="shared" si="1"/>
        <v>454.053</v>
      </c>
      <c r="P14" s="11">
        <f t="shared" si="1"/>
        <v>370.46</v>
      </c>
      <c r="Q14" s="11">
        <f t="shared" si="1"/>
        <v>367.6</v>
      </c>
      <c r="R14" s="11">
        <f t="shared" si="1"/>
        <v>366.923</v>
      </c>
    </row>
    <row r="15" spans="2:18" ht="12.75">
      <c r="B15" s="3" t="s">
        <v>5</v>
      </c>
      <c r="C15" s="14">
        <v>119.7</v>
      </c>
      <c r="D15" s="15">
        <v>130.6</v>
      </c>
      <c r="E15" s="14">
        <v>200.2</v>
      </c>
      <c r="F15" s="14">
        <v>203</v>
      </c>
      <c r="G15" s="14">
        <v>208.8</v>
      </c>
      <c r="H15" s="14">
        <v>218.4</v>
      </c>
      <c r="I15" s="14">
        <v>226.3</v>
      </c>
      <c r="J15" s="14">
        <v>225.899</v>
      </c>
      <c r="K15" s="14">
        <f>223909/1000</f>
        <v>223.909</v>
      </c>
      <c r="L15" s="22">
        <v>215.95</v>
      </c>
      <c r="M15" s="14">
        <v>209.783</v>
      </c>
      <c r="N15" s="14">
        <v>207.92</v>
      </c>
      <c r="O15" s="14">
        <v>208</v>
      </c>
      <c r="P15" s="14">
        <v>206.804</v>
      </c>
      <c r="Q15" s="14">
        <f>204.079</f>
        <v>204.079</v>
      </c>
      <c r="R15" s="14">
        <v>201.935</v>
      </c>
    </row>
    <row r="16" spans="2:18" ht="12.75">
      <c r="B16" s="3" t="s">
        <v>6</v>
      </c>
      <c r="C16" s="5">
        <v>87.1</v>
      </c>
      <c r="D16" s="15">
        <v>85.6</v>
      </c>
      <c r="E16" s="13">
        <v>111.9</v>
      </c>
      <c r="F16" s="13">
        <v>113.8</v>
      </c>
      <c r="G16" s="13">
        <v>115.5</v>
      </c>
      <c r="H16" s="13">
        <v>116.8</v>
      </c>
      <c r="I16" s="13">
        <v>119.6</v>
      </c>
      <c r="J16" s="13">
        <v>120.2</v>
      </c>
      <c r="K16" s="13">
        <v>119.4</v>
      </c>
      <c r="L16" s="15">
        <v>120</v>
      </c>
      <c r="M16" s="13">
        <v>118</v>
      </c>
      <c r="N16" s="13">
        <v>118</v>
      </c>
      <c r="O16" s="13">
        <v>118</v>
      </c>
      <c r="P16" s="13">
        <v>117.956</v>
      </c>
      <c r="Q16" s="13">
        <v>117.639</v>
      </c>
      <c r="R16" s="13">
        <v>118.327</v>
      </c>
    </row>
    <row r="17" spans="2:18" ht="12.75">
      <c r="B17" s="3" t="s">
        <v>7</v>
      </c>
      <c r="C17" s="13">
        <v>37.7</v>
      </c>
      <c r="D17" s="15">
        <v>38.6</v>
      </c>
      <c r="E17" s="13">
        <v>36.9</v>
      </c>
      <c r="F17" s="13">
        <v>37.2</v>
      </c>
      <c r="G17" s="13">
        <v>38.1</v>
      </c>
      <c r="H17" s="13">
        <v>38.3</v>
      </c>
      <c r="I17" s="13">
        <v>38.7</v>
      </c>
      <c r="J17" s="13">
        <v>38.95</v>
      </c>
      <c r="K17" s="13">
        <v>39.2</v>
      </c>
      <c r="L17" s="13">
        <v>38.75</v>
      </c>
      <c r="M17" s="13">
        <v>40.987</v>
      </c>
      <c r="N17" s="13">
        <v>42.057</v>
      </c>
      <c r="O17" s="13">
        <v>44.7</v>
      </c>
      <c r="P17" s="13">
        <v>45.7</v>
      </c>
      <c r="Q17" s="13">
        <v>45.882</v>
      </c>
      <c r="R17" s="13">
        <v>46.661</v>
      </c>
    </row>
    <row r="18" spans="2:18" ht="12.75">
      <c r="B18" s="3" t="s">
        <v>10</v>
      </c>
      <c r="C18" s="15">
        <v>73.2</v>
      </c>
      <c r="D18" s="15">
        <v>77.1</v>
      </c>
      <c r="E18" s="15">
        <v>77.5</v>
      </c>
      <c r="F18" s="15">
        <v>78.3</v>
      </c>
      <c r="G18" s="15">
        <v>79.6</v>
      </c>
      <c r="H18" s="15">
        <v>79.7</v>
      </c>
      <c r="I18" s="15">
        <v>80.8</v>
      </c>
      <c r="J18" s="15">
        <v>80.9</v>
      </c>
      <c r="K18" s="15">
        <v>80.1</v>
      </c>
      <c r="L18" s="15">
        <v>80.11</v>
      </c>
      <c r="M18" s="15">
        <v>80.12</v>
      </c>
      <c r="N18" s="15">
        <v>79.5</v>
      </c>
      <c r="O18" s="14">
        <v>83.353</v>
      </c>
      <c r="P18" s="13" t="s">
        <v>24</v>
      </c>
      <c r="Q18" s="13" t="s">
        <v>24</v>
      </c>
      <c r="R18" s="13" t="s">
        <v>24</v>
      </c>
    </row>
    <row r="19" spans="2:12" ht="12.75">
      <c r="B19" s="3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ht="12.75">
      <c r="B20" s="6" t="s">
        <v>11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8" ht="12.75">
      <c r="B21" s="10" t="s">
        <v>0</v>
      </c>
      <c r="C21" s="16">
        <f aca="true" t="shared" si="2" ref="C21:P21">SUM(C22:C24)</f>
        <v>5646</v>
      </c>
      <c r="D21" s="16">
        <f t="shared" si="2"/>
        <v>5890</v>
      </c>
      <c r="E21" s="16">
        <f t="shared" si="2"/>
        <v>7027</v>
      </c>
      <c r="F21" s="16">
        <f t="shared" si="2"/>
        <v>7140</v>
      </c>
      <c r="G21" s="16">
        <f t="shared" si="2"/>
        <v>7309</v>
      </c>
      <c r="H21" s="16">
        <f t="shared" si="2"/>
        <v>7590</v>
      </c>
      <c r="I21" s="16">
        <f t="shared" si="2"/>
        <v>7566</v>
      </c>
      <c r="J21" s="16">
        <f t="shared" si="2"/>
        <v>7596</v>
      </c>
      <c r="K21" s="16">
        <f t="shared" si="2"/>
        <v>7741</v>
      </c>
      <c r="L21" s="16">
        <f t="shared" si="2"/>
        <v>7622</v>
      </c>
      <c r="M21" s="16">
        <f t="shared" si="2"/>
        <v>7578</v>
      </c>
      <c r="N21" s="24" t="s">
        <v>12</v>
      </c>
      <c r="O21" s="16">
        <f t="shared" si="2"/>
        <v>6823</v>
      </c>
      <c r="P21" s="16">
        <f t="shared" si="2"/>
        <v>6767</v>
      </c>
      <c r="Q21" s="16">
        <f>SUM(Q22:Q24)</f>
        <v>6784</v>
      </c>
      <c r="R21" s="16">
        <f>SUM(R22:R24)</f>
        <v>6796</v>
      </c>
    </row>
    <row r="22" spans="2:18" ht="12.75">
      <c r="B22" s="3" t="s">
        <v>19</v>
      </c>
      <c r="C22" s="19">
        <v>2715</v>
      </c>
      <c r="D22" s="17">
        <v>2866</v>
      </c>
      <c r="E22" s="17">
        <v>3837</v>
      </c>
      <c r="F22" s="17">
        <v>3962</v>
      </c>
      <c r="G22" s="17">
        <v>4034</v>
      </c>
      <c r="H22" s="17">
        <v>4174</v>
      </c>
      <c r="I22" s="17">
        <v>4115</v>
      </c>
      <c r="J22" s="17">
        <v>4167</v>
      </c>
      <c r="K22" s="17">
        <v>4194</v>
      </c>
      <c r="L22" s="17">
        <v>4096</v>
      </c>
      <c r="M22" s="17">
        <v>4057</v>
      </c>
      <c r="N22" s="15"/>
      <c r="O22" s="17">
        <f>2262+501+47+156+35+125+29</f>
        <v>3155</v>
      </c>
      <c r="P22" s="17">
        <v>3168</v>
      </c>
      <c r="Q22" s="17">
        <v>3192</v>
      </c>
      <c r="R22" s="17">
        <v>3192</v>
      </c>
    </row>
    <row r="23" spans="2:18" ht="12.75">
      <c r="B23" s="3" t="s">
        <v>6</v>
      </c>
      <c r="C23" s="17">
        <v>2012</v>
      </c>
      <c r="D23" s="17">
        <v>2074</v>
      </c>
      <c r="E23" s="17">
        <v>2239</v>
      </c>
      <c r="F23" s="17">
        <v>2229</v>
      </c>
      <c r="G23" s="17">
        <v>2237</v>
      </c>
      <c r="H23" s="17">
        <v>2361</v>
      </c>
      <c r="I23" s="17">
        <v>2436</v>
      </c>
      <c r="J23" s="17">
        <f>1812+606</f>
        <v>2418</v>
      </c>
      <c r="K23" s="17">
        <f>1880+621</f>
        <v>2501</v>
      </c>
      <c r="L23" s="17">
        <v>2476</v>
      </c>
      <c r="M23" s="17">
        <v>2482</v>
      </c>
      <c r="N23" s="17">
        <v>2422</v>
      </c>
      <c r="O23" s="17">
        <v>2499</v>
      </c>
      <c r="P23" s="17">
        <f>1795+639</f>
        <v>2434</v>
      </c>
      <c r="Q23" s="17">
        <f>1777+651</f>
        <v>2428</v>
      </c>
      <c r="R23" s="17">
        <f>1791+651</f>
        <v>2442</v>
      </c>
    </row>
    <row r="24" spans="2:21" ht="12.75">
      <c r="B24" s="3" t="s">
        <v>7</v>
      </c>
      <c r="C24" s="7">
        <v>919</v>
      </c>
      <c r="D24" s="7">
        <v>950</v>
      </c>
      <c r="E24" s="7">
        <v>951</v>
      </c>
      <c r="F24" s="7">
        <v>949</v>
      </c>
      <c r="G24" s="7">
        <v>1038</v>
      </c>
      <c r="H24" s="7">
        <v>1055</v>
      </c>
      <c r="I24" s="7">
        <v>1015</v>
      </c>
      <c r="J24" s="7">
        <v>1011</v>
      </c>
      <c r="K24" s="7">
        <v>1046</v>
      </c>
      <c r="L24" s="7">
        <v>1050</v>
      </c>
      <c r="M24" s="7">
        <v>1039</v>
      </c>
      <c r="N24" s="7">
        <v>1160</v>
      </c>
      <c r="O24" s="7">
        <v>1169</v>
      </c>
      <c r="P24" s="7">
        <v>1165</v>
      </c>
      <c r="Q24" s="7">
        <v>1164</v>
      </c>
      <c r="R24" s="7">
        <v>1162</v>
      </c>
      <c r="T24" s="7"/>
      <c r="U24" s="26"/>
    </row>
    <row r="25" spans="2:21" ht="12.7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U25" s="26"/>
    </row>
    <row r="26" spans="2:21" ht="12.75">
      <c r="B26" s="6" t="s">
        <v>13</v>
      </c>
      <c r="C26" s="23">
        <v>1997</v>
      </c>
      <c r="D26" s="23">
        <v>2000</v>
      </c>
      <c r="E26" s="23">
        <v>2005</v>
      </c>
      <c r="F26" s="23">
        <v>2006</v>
      </c>
      <c r="G26" s="23">
        <v>2007</v>
      </c>
      <c r="H26" s="23">
        <v>2008</v>
      </c>
      <c r="I26" s="23">
        <v>2009</v>
      </c>
      <c r="J26" s="23">
        <v>2010</v>
      </c>
      <c r="K26" s="23">
        <v>2011</v>
      </c>
      <c r="L26" s="23">
        <v>2012</v>
      </c>
      <c r="M26" s="23">
        <v>2013</v>
      </c>
      <c r="N26" s="23">
        <v>2014</v>
      </c>
      <c r="O26" s="23">
        <v>2015</v>
      </c>
      <c r="P26" s="23">
        <v>2016</v>
      </c>
      <c r="Q26" s="23">
        <v>2017</v>
      </c>
      <c r="R26" s="23">
        <v>2018</v>
      </c>
      <c r="U26" s="27"/>
    </row>
    <row r="27" spans="2:21" ht="12.75">
      <c r="B27" s="6" t="s">
        <v>14</v>
      </c>
      <c r="C27" s="3"/>
      <c r="D27" s="3"/>
      <c r="E27" s="3"/>
      <c r="F27" s="3"/>
      <c r="G27" s="3"/>
      <c r="H27" s="3"/>
      <c r="I27" s="3"/>
      <c r="J27" s="3"/>
      <c r="K27" s="3"/>
      <c r="L27" s="3"/>
      <c r="U27" s="26"/>
    </row>
    <row r="28" spans="2:21" ht="12.75">
      <c r="B28" s="10" t="s">
        <v>0</v>
      </c>
      <c r="C28" s="20" t="s">
        <v>12</v>
      </c>
      <c r="D28" s="12">
        <f aca="true" t="shared" si="3" ref="D28:P28">SUM(D29:D32)</f>
        <v>607.1</v>
      </c>
      <c r="E28" s="16">
        <f t="shared" si="3"/>
        <v>796.433</v>
      </c>
      <c r="F28" s="16">
        <f t="shared" si="3"/>
        <v>863.751</v>
      </c>
      <c r="G28" s="16">
        <f t="shared" si="3"/>
        <v>898.8969999999999</v>
      </c>
      <c r="H28" s="16">
        <f t="shared" si="3"/>
        <v>946.4780000000001</v>
      </c>
      <c r="I28" s="16">
        <f t="shared" si="3"/>
        <v>987.361</v>
      </c>
      <c r="J28" s="16">
        <f t="shared" si="3"/>
        <v>1058.3</v>
      </c>
      <c r="K28" s="24" t="s">
        <v>12</v>
      </c>
      <c r="L28" s="24" t="s">
        <v>12</v>
      </c>
      <c r="M28" s="24" t="s">
        <v>12</v>
      </c>
      <c r="N28" s="16">
        <f t="shared" si="3"/>
        <v>1209.664</v>
      </c>
      <c r="O28" s="16">
        <f t="shared" si="3"/>
        <v>1211.6789999999999</v>
      </c>
      <c r="P28" s="16">
        <f t="shared" si="3"/>
        <v>1210.07</v>
      </c>
      <c r="Q28" s="16">
        <f>SUM(Q29:Q32)</f>
        <v>574.107</v>
      </c>
      <c r="R28" s="16">
        <f>SUM(R29:R32)</f>
        <v>585.9449</v>
      </c>
      <c r="U28" s="26"/>
    </row>
    <row r="29" spans="2:21" ht="12.75">
      <c r="B29" s="3" t="s">
        <v>5</v>
      </c>
      <c r="C29" s="21" t="s">
        <v>12</v>
      </c>
      <c r="D29" s="14">
        <v>113.1</v>
      </c>
      <c r="E29" s="13">
        <v>113.733</v>
      </c>
      <c r="F29" s="13">
        <v>119.051</v>
      </c>
      <c r="G29" s="13">
        <v>126.197</v>
      </c>
      <c r="H29" s="13">
        <v>131.478</v>
      </c>
      <c r="I29" s="13">
        <v>133.661</v>
      </c>
      <c r="J29" s="13">
        <v>137.1</v>
      </c>
      <c r="K29" s="13">
        <v>138.497</v>
      </c>
      <c r="L29" s="13">
        <v>142.57</v>
      </c>
      <c r="M29" s="13">
        <v>148.587</v>
      </c>
      <c r="N29" s="13">
        <v>150.338</v>
      </c>
      <c r="O29" s="13">
        <v>169.779</v>
      </c>
      <c r="P29" s="1">
        <v>186.37</v>
      </c>
      <c r="Q29" s="13">
        <v>191.269</v>
      </c>
      <c r="R29" s="13">
        <v>194.751</v>
      </c>
      <c r="U29" s="26"/>
    </row>
    <row r="30" spans="2:21" ht="12.75">
      <c r="B30" s="3" t="s">
        <v>6</v>
      </c>
      <c r="C30" s="21" t="s">
        <v>12</v>
      </c>
      <c r="D30" s="14">
        <v>69</v>
      </c>
      <c r="E30" s="5">
        <v>84.5</v>
      </c>
      <c r="F30" s="5">
        <v>94.7</v>
      </c>
      <c r="G30" s="5">
        <v>99</v>
      </c>
      <c r="H30" s="5">
        <v>104.8</v>
      </c>
      <c r="I30" s="5">
        <v>110.6</v>
      </c>
      <c r="J30" s="5">
        <v>115.3</v>
      </c>
      <c r="K30" s="13">
        <v>122</v>
      </c>
      <c r="L30" s="15">
        <v>128</v>
      </c>
      <c r="M30" s="5">
        <v>128</v>
      </c>
      <c r="N30" s="5">
        <v>110</v>
      </c>
      <c r="O30" s="5">
        <v>110.7</v>
      </c>
      <c r="P30" s="5">
        <v>110.7</v>
      </c>
      <c r="Q30" s="13">
        <v>113.494</v>
      </c>
      <c r="R30" s="13">
        <v>114.7769</v>
      </c>
      <c r="U30" s="26"/>
    </row>
    <row r="31" spans="2:21" ht="12.75">
      <c r="B31" s="3" t="s">
        <v>7</v>
      </c>
      <c r="C31" s="21" t="s">
        <v>12</v>
      </c>
      <c r="D31" s="14">
        <v>102</v>
      </c>
      <c r="E31" s="5">
        <v>154.2</v>
      </c>
      <c r="F31" s="5">
        <v>174</v>
      </c>
      <c r="G31" s="5">
        <v>191.7</v>
      </c>
      <c r="H31" s="5">
        <v>205.2</v>
      </c>
      <c r="I31" s="5">
        <v>207.1</v>
      </c>
      <c r="J31" s="5">
        <v>219.9</v>
      </c>
      <c r="K31" s="5">
        <v>233.4</v>
      </c>
      <c r="L31" s="5">
        <v>244.6</v>
      </c>
      <c r="M31" s="13">
        <v>258.37</v>
      </c>
      <c r="N31" s="13">
        <v>266.826</v>
      </c>
      <c r="O31" s="5">
        <v>271.9</v>
      </c>
      <c r="P31" s="5">
        <v>264</v>
      </c>
      <c r="Q31" s="13">
        <v>269.344</v>
      </c>
      <c r="R31" s="13">
        <v>276.417</v>
      </c>
      <c r="U31" s="26"/>
    </row>
    <row r="32" spans="2:21" ht="12.75">
      <c r="B32" s="3" t="s">
        <v>18</v>
      </c>
      <c r="C32" s="21" t="s">
        <v>12</v>
      </c>
      <c r="D32" s="15">
        <v>323</v>
      </c>
      <c r="E32" s="5">
        <v>444</v>
      </c>
      <c r="F32" s="5">
        <v>476</v>
      </c>
      <c r="G32" s="5">
        <v>482</v>
      </c>
      <c r="H32" s="5">
        <v>505</v>
      </c>
      <c r="I32" s="5">
        <v>536</v>
      </c>
      <c r="J32" s="5">
        <v>586</v>
      </c>
      <c r="K32" s="15" t="s">
        <v>17</v>
      </c>
      <c r="L32" s="15" t="s">
        <v>17</v>
      </c>
      <c r="M32" s="15" t="s">
        <v>17</v>
      </c>
      <c r="N32" s="1">
        <v>682.5</v>
      </c>
      <c r="O32" s="1">
        <v>659.3</v>
      </c>
      <c r="P32" s="25">
        <v>649</v>
      </c>
      <c r="Q32" s="13" t="s">
        <v>24</v>
      </c>
      <c r="R32" s="13" t="s">
        <v>24</v>
      </c>
      <c r="U32" s="26"/>
    </row>
    <row r="33" spans="2:21" ht="12.75">
      <c r="B33" s="3"/>
      <c r="C33" s="5"/>
      <c r="D33" s="15"/>
      <c r="E33" s="5"/>
      <c r="F33" s="5"/>
      <c r="G33" s="5"/>
      <c r="H33" s="5"/>
      <c r="I33" s="5"/>
      <c r="J33" s="5"/>
      <c r="K33" s="5"/>
      <c r="L33" s="5"/>
      <c r="U33" s="26"/>
    </row>
    <row r="35" ht="12.75">
      <c r="B35" s="8" t="s">
        <v>20</v>
      </c>
    </row>
    <row r="36" ht="12.75">
      <c r="B36" s="8" t="s">
        <v>22</v>
      </c>
    </row>
    <row r="37" ht="12.75">
      <c r="B37" s="8" t="s">
        <v>21</v>
      </c>
    </row>
    <row r="38" ht="12.75">
      <c r="B38" s="8" t="s">
        <v>23</v>
      </c>
    </row>
    <row r="41" ht="12.75">
      <c r="B41" s="8" t="s">
        <v>15</v>
      </c>
    </row>
    <row r="42" ht="12.75">
      <c r="B42" s="8" t="s">
        <v>16</v>
      </c>
    </row>
  </sheetData>
  <sheetProtection/>
  <printOptions gridLines="1"/>
  <pageMargins left="0.3201388888888889" right="0.25" top="0.9840277777777778" bottom="0.9840277777777778" header="0.5118055555555556" footer="0.5118055555555556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Atanassoff Nadine</dc:creator>
  <cp:keywords/>
  <dc:description/>
  <cp:lastModifiedBy>Atanassoff Nadine</cp:lastModifiedBy>
  <cp:lastPrinted>2014-05-13T14:44:50Z</cp:lastPrinted>
  <dcterms:created xsi:type="dcterms:W3CDTF">2018-04-17T08:01:31Z</dcterms:created>
  <dcterms:modified xsi:type="dcterms:W3CDTF">2020-04-28T15:23:08Z</dcterms:modified>
  <cp:category/>
  <cp:version/>
  <cp:contentType/>
  <cp:contentStatus/>
</cp:coreProperties>
</file>